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https://d.docs.live.net/2bc6cc580def7837/Desktop/"/>
    </mc:Choice>
  </mc:AlternateContent>
  <xr:revisionPtr revIDLastSave="64" documentId="8_{A26881C7-95D3-4AA5-95FE-0F8ACE73EAFE}" xr6:coauthVersionLast="45" xr6:coauthVersionMax="45" xr10:uidLastSave="{0B4B1653-BF88-4DBE-989C-1CD993C80421}"/>
  <bookViews>
    <workbookView xWindow="-96" yWindow="-96" windowWidth="19392" windowHeight="10392" xr2:uid="{54294B8C-0325-4781-8D42-0D73D4F78F8B}"/>
  </bookViews>
  <sheets>
    <sheet name="Attachment" sheetId="1" r:id="rId1"/>
    <sheet name="Disclaimer" sheetId="3"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1" l="1"/>
  <c r="E26" i="1"/>
  <c r="D25" i="1"/>
  <c r="F25" i="1" s="1"/>
  <c r="F26" i="1" s="1"/>
  <c r="B25" i="1"/>
  <c r="D13" i="1"/>
  <c r="D14" i="1" s="1"/>
  <c r="D21" i="1"/>
  <c r="F21" i="1" s="1"/>
  <c r="F22" i="1" s="1"/>
  <c r="B21" i="1"/>
  <c r="D17" i="1"/>
  <c r="F17" i="1" s="1"/>
  <c r="F18" i="1" s="1"/>
  <c r="B17" i="1"/>
  <c r="B13" i="1"/>
  <c r="D26" i="1" l="1"/>
  <c r="G26" i="1" s="1"/>
  <c r="F13" i="1"/>
  <c r="F14" i="1" s="1"/>
  <c r="D22" i="1"/>
  <c r="G22" i="1" s="1"/>
  <c r="D18" i="1"/>
  <c r="E14" i="1"/>
  <c r="E18" i="1" s="1"/>
  <c r="E22" i="1" s="1"/>
  <c r="G18" i="1" l="1"/>
  <c r="G14" i="1"/>
</calcChain>
</file>

<file path=xl/sharedStrings.xml><?xml version="1.0" encoding="utf-8"?>
<sst xmlns="http://schemas.openxmlformats.org/spreadsheetml/2006/main" count="42" uniqueCount="16">
  <si>
    <t>Schedule SB, line 19 – Discounted Employer Contributions</t>
  </si>
  <si>
    <t>Plan Name</t>
  </si>
  <si>
    <t>Plan Number</t>
  </si>
  <si>
    <t>EIN</t>
  </si>
  <si>
    <t>Plan Year Begin</t>
  </si>
  <si>
    <t>Date Contributed</t>
  </si>
  <si>
    <t>Contribution Amount</t>
  </si>
  <si>
    <t>Year Allocated</t>
  </si>
  <si>
    <t>2019's EIR</t>
  </si>
  <si>
    <t>Interest Penality</t>
  </si>
  <si>
    <t>Present Value</t>
  </si>
  <si>
    <t>Days Discounted</t>
  </si>
  <si>
    <t>Discount Factors:</t>
  </si>
  <si>
    <t>2020's CARES Rate</t>
  </si>
  <si>
    <t>Plan Year End</t>
  </si>
  <si>
    <t xml:space="preserve">Anyone who uses this excel file shall agree that there are no warranties, of any kind, even implied, with use of this file.  Users shall take sole responsibility of any damages that arise from use. Further they agree to hold harmless the author of this file.  Users may modify or copy the contents of this file.  No copyrights are claimed.  Those do not agree to these terms shall not have permission to use.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</si>
</sst>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_(* \(#,##0.00\);_(* &quot;-&quot;??_);_(@_)"/>
    <numFmt numFmtId="174" formatCode="0.000000"/>
  </numFmts>
  <fonts count="2" x14ac:knownFonts="1">
    <font>
      <sz val="11"/>
      <color theme="1"/>
      <name val="Calibri"/>
      <family val="2"/>
      <scheme val="minor"/>
    </font>
    <font>
      <sz val="11"/>
      <color theme="1"/>
      <name val="Calibri"/>
      <family val="2"/>
      <scheme val="minor"/>
    </font>
  </fonts>
  <fills count="2">
    <fill>
      <patternFill patternType="none"/>
    </fill>
    <fill>
      <patternFill patternType="gray125"/>
    </fill>
  </fills>
  <borders count="1">
    <border>
      <left/>
      <right/>
      <top/>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7">
    <xf numFmtId="0" fontId="0" fillId="0" borderId="0" xfId="0"/>
    <xf numFmtId="0" fontId="0" fillId="0" borderId="0" xfId="0" applyAlignment="1">
      <alignment horizontal="right"/>
    </xf>
    <xf numFmtId="14" fontId="0" fillId="0" borderId="0" xfId="0" applyNumberFormat="1"/>
    <xf numFmtId="43" fontId="0" fillId="0" borderId="0" xfId="1" applyFont="1"/>
    <xf numFmtId="10" fontId="0" fillId="0" borderId="0" xfId="2" applyNumberFormat="1" applyFont="1" applyAlignment="1">
      <alignment horizontal="center"/>
    </xf>
    <xf numFmtId="0" fontId="0" fillId="0" borderId="0" xfId="0" applyAlignment="1">
      <alignment horizontal="center"/>
    </xf>
    <xf numFmtId="174" fontId="0" fillId="0" borderId="0" xfId="0" applyNumberFormat="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E8FC6-1649-4877-BBB1-DDF6FF06EFF3}">
  <dimension ref="A2:I26"/>
  <sheetViews>
    <sheetView tabSelected="1" workbookViewId="0">
      <selection activeCell="F4" sqref="F4"/>
    </sheetView>
  </sheetViews>
  <sheetFormatPr defaultRowHeight="14.4" x14ac:dyDescent="0.55000000000000004"/>
  <cols>
    <col min="1" max="1" width="21.1015625" customWidth="1"/>
    <col min="2" max="3" width="14.3125" bestFit="1" customWidth="1"/>
    <col min="4" max="4" width="13.7890625" bestFit="1" customWidth="1"/>
    <col min="5" max="5" width="13.47265625" bestFit="1" customWidth="1"/>
    <col min="6" max="6" width="15.3671875" bestFit="1" customWidth="1"/>
    <col min="7" max="7" width="12.26171875" bestFit="1" customWidth="1"/>
  </cols>
  <sheetData>
    <row r="2" spans="1:9" x14ac:dyDescent="0.55000000000000004">
      <c r="A2" s="1" t="s">
        <v>1</v>
      </c>
    </row>
    <row r="3" spans="1:9" x14ac:dyDescent="0.55000000000000004">
      <c r="A3" s="1" t="s">
        <v>2</v>
      </c>
    </row>
    <row r="4" spans="1:9" x14ac:dyDescent="0.55000000000000004">
      <c r="A4" s="1" t="s">
        <v>3</v>
      </c>
    </row>
    <row r="5" spans="1:9" x14ac:dyDescent="0.55000000000000004">
      <c r="A5" t="s">
        <v>0</v>
      </c>
    </row>
    <row r="7" spans="1:9" x14ac:dyDescent="0.55000000000000004">
      <c r="A7" s="1" t="s">
        <v>4</v>
      </c>
      <c r="B7" s="2">
        <v>43466</v>
      </c>
    </row>
    <row r="8" spans="1:9" x14ac:dyDescent="0.55000000000000004">
      <c r="A8" s="1" t="s">
        <v>14</v>
      </c>
      <c r="B8" s="2">
        <f>DATE(YEAR(B7)+1,MONTH(B7),DAY(B7-1))</f>
        <v>43861</v>
      </c>
    </row>
    <row r="10" spans="1:9" x14ac:dyDescent="0.55000000000000004">
      <c r="D10" s="4">
        <v>5.7500000000000002E-2</v>
      </c>
      <c r="E10" s="4">
        <v>0.1075</v>
      </c>
      <c r="F10" s="4">
        <v>5.6500000000000002E-2</v>
      </c>
    </row>
    <row r="11" spans="1:9" x14ac:dyDescent="0.55000000000000004">
      <c r="D11" s="5" t="s">
        <v>8</v>
      </c>
      <c r="E11" s="5" t="s">
        <v>9</v>
      </c>
      <c r="F11" s="5" t="s">
        <v>13</v>
      </c>
    </row>
    <row r="12" spans="1:9" x14ac:dyDescent="0.55000000000000004">
      <c r="A12" t="s">
        <v>6</v>
      </c>
      <c r="B12" t="s">
        <v>7</v>
      </c>
      <c r="C12" t="s">
        <v>5</v>
      </c>
      <c r="D12" s="5" t="s">
        <v>11</v>
      </c>
      <c r="E12" s="5" t="s">
        <v>11</v>
      </c>
      <c r="F12" s="5" t="s">
        <v>11</v>
      </c>
      <c r="G12" t="s">
        <v>10</v>
      </c>
      <c r="I12" s="2"/>
    </row>
    <row r="13" spans="1:9" x14ac:dyDescent="0.55000000000000004">
      <c r="A13" s="3">
        <v>1100009</v>
      </c>
      <c r="B13">
        <f>IF(A13&lt;&gt;"",YEAR($B$7),"")</f>
        <v>2019</v>
      </c>
      <c r="C13" s="2">
        <v>44089</v>
      </c>
      <c r="D13">
        <f>IF(A13="",0,MIN(_xlfn.DAYS(C13,$B$7),623))</f>
        <v>623</v>
      </c>
      <c r="E13">
        <v>0</v>
      </c>
      <c r="F13">
        <f>MAX(_xlfn.DAYS(C13,$B$7)-D13,0)</f>
        <v>0</v>
      </c>
    </row>
    <row r="14" spans="1:9" x14ac:dyDescent="0.55000000000000004">
      <c r="C14" s="1" t="s">
        <v>12</v>
      </c>
      <c r="D14" s="6">
        <f>(1+$D$10)^-(IF(D13&gt;365,(D13-365)/366+1,D13/365))</f>
        <v>0.90908386361122129</v>
      </c>
      <c r="E14" s="6">
        <f>(1+E10)^-(IF(E13&gt;365,(E13-365)/366+1,E13/365))</f>
        <v>1</v>
      </c>
      <c r="F14" s="6">
        <f>(1+$F$10)^-(F13/366)</f>
        <v>1</v>
      </c>
      <c r="G14" s="3">
        <f>A13*D14*E14*F14</f>
        <v>1000000.4317271159</v>
      </c>
    </row>
    <row r="16" spans="1:9" x14ac:dyDescent="0.55000000000000004">
      <c r="A16" t="s">
        <v>6</v>
      </c>
      <c r="B16" t="s">
        <v>7</v>
      </c>
      <c r="C16" t="s">
        <v>5</v>
      </c>
      <c r="D16" s="5" t="s">
        <v>11</v>
      </c>
      <c r="E16" s="5" t="s">
        <v>11</v>
      </c>
      <c r="F16" s="5" t="s">
        <v>11</v>
      </c>
      <c r="G16" t="s">
        <v>10</v>
      </c>
    </row>
    <row r="17" spans="1:7" x14ac:dyDescent="0.55000000000000004">
      <c r="A17" s="3">
        <v>1100009</v>
      </c>
      <c r="B17">
        <f>IF(A17&lt;&gt;"",YEAR($B$7),"")</f>
        <v>2019</v>
      </c>
      <c r="C17" s="2">
        <v>44196</v>
      </c>
      <c r="D17">
        <f>MIN(_xlfn.DAYS(C17,$B$7),623)</f>
        <v>623</v>
      </c>
      <c r="E17">
        <v>0</v>
      </c>
      <c r="F17">
        <f>MAX(_xlfn.DAYS(C17,$B$7)-D17,0)</f>
        <v>107</v>
      </c>
    </row>
    <row r="18" spans="1:7" x14ac:dyDescent="0.55000000000000004">
      <c r="C18" s="1" t="s">
        <v>12</v>
      </c>
      <c r="D18" s="6">
        <f>(1+$D$10)^-(IF(D17&gt;365,(D17-365)/366+1,D17/365))</f>
        <v>0.90908386361122129</v>
      </c>
      <c r="E18" s="6">
        <f>(1+E14)^-(IF(E17&gt;365,(E17-365)/366+1,E17/365))</f>
        <v>1</v>
      </c>
      <c r="F18" s="6">
        <f>(1+$F$10)^-(F17/366)</f>
        <v>0.98406040513065485</v>
      </c>
      <c r="G18" s="3">
        <f>A17*D18*E18*F18</f>
        <v>984060.82997621538</v>
      </c>
    </row>
    <row r="20" spans="1:7" x14ac:dyDescent="0.55000000000000004">
      <c r="A20" t="s">
        <v>6</v>
      </c>
      <c r="B20" t="s">
        <v>7</v>
      </c>
      <c r="C20" t="s">
        <v>5</v>
      </c>
      <c r="D20" s="5" t="s">
        <v>11</v>
      </c>
      <c r="E20" s="5" t="s">
        <v>11</v>
      </c>
      <c r="F20" s="5" t="s">
        <v>11</v>
      </c>
      <c r="G20" t="s">
        <v>10</v>
      </c>
    </row>
    <row r="21" spans="1:7" x14ac:dyDescent="0.55000000000000004">
      <c r="A21" s="3">
        <v>1</v>
      </c>
      <c r="B21">
        <f>IF(A21&lt;&gt;"",YEAR($B$7),"")</f>
        <v>2019</v>
      </c>
      <c r="C21" s="2">
        <v>43466</v>
      </c>
      <c r="D21">
        <f>MIN(_xlfn.DAYS(C21,$B$7),623)</f>
        <v>0</v>
      </c>
      <c r="E21">
        <v>0</v>
      </c>
      <c r="F21">
        <f>MAX(_xlfn.DAYS(C21,$B$7)-D21,0)</f>
        <v>0</v>
      </c>
    </row>
    <row r="22" spans="1:7" x14ac:dyDescent="0.55000000000000004">
      <c r="C22" s="1" t="s">
        <v>12</v>
      </c>
      <c r="D22" s="6">
        <f>(1+$D$10)^-(IF(D21&gt;365,(D21-365)/366+1,D21/365))</f>
        <v>1</v>
      </c>
      <c r="E22" s="6">
        <f>(1+E18)^-(IF(E21&gt;365,(E21-365)/366+1,E21/365))</f>
        <v>1</v>
      </c>
      <c r="F22" s="6">
        <f>(1+$F$10)^-(F21/366)</f>
        <v>1</v>
      </c>
      <c r="G22" s="3">
        <f>A21*D22*E22*F22</f>
        <v>1</v>
      </c>
    </row>
    <row r="24" spans="1:7" x14ac:dyDescent="0.55000000000000004">
      <c r="A24" t="s">
        <v>6</v>
      </c>
      <c r="B24" t="s">
        <v>7</v>
      </c>
      <c r="C24" t="s">
        <v>5</v>
      </c>
      <c r="D24" s="5" t="s">
        <v>11</v>
      </c>
      <c r="E24" s="5" t="s">
        <v>11</v>
      </c>
      <c r="F24" s="5" t="s">
        <v>11</v>
      </c>
      <c r="G24" t="s">
        <v>10</v>
      </c>
    </row>
    <row r="25" spans="1:7" x14ac:dyDescent="0.55000000000000004">
      <c r="A25" s="3">
        <v>10</v>
      </c>
      <c r="B25">
        <f>IF(A25&lt;&gt;"",YEAR($B$7),"")</f>
        <v>2019</v>
      </c>
      <c r="C25" s="2">
        <v>43831</v>
      </c>
      <c r="D25">
        <f>MIN(_xlfn.DAYS(C25,$B$7),623)</f>
        <v>365</v>
      </c>
      <c r="E25">
        <v>0</v>
      </c>
      <c r="F25">
        <f>MAX(_xlfn.DAYS(C25,$B$7)-D25,0)</f>
        <v>0</v>
      </c>
    </row>
    <row r="26" spans="1:7" x14ac:dyDescent="0.55000000000000004">
      <c r="C26" s="1" t="s">
        <v>12</v>
      </c>
      <c r="D26" s="6">
        <f>(1+$D$10)^-(IF(D25&gt;365,(D25-365)/366+1,D25/365))</f>
        <v>0.94562647754137108</v>
      </c>
      <c r="E26" s="6">
        <f>(1+E22)^-(IF(E25&gt;365,(E25-365)/366+1,E25/365))</f>
        <v>1</v>
      </c>
      <c r="F26" s="6">
        <f>(1+$F$10)^-(F25/366)</f>
        <v>1</v>
      </c>
      <c r="G26" s="3">
        <f>A25*D26*E26*F26</f>
        <v>9.456264775413711</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98EF5-8542-4812-8773-10BB6A9E1942}">
  <dimension ref="B4"/>
  <sheetViews>
    <sheetView workbookViewId="0">
      <selection activeCell="F7" sqref="F7"/>
    </sheetView>
  </sheetViews>
  <sheetFormatPr defaultRowHeight="14.4" x14ac:dyDescent="0.55000000000000004"/>
  <sheetData>
    <row r="4" spans="2:2" x14ac:dyDescent="0.55000000000000004">
      <c r="B4" t="s">
        <v>15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Attachment</vt:lpstr>
      <vt:lpstr>Disclaimer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Devin S</dc:creator>
  <cp:lastModifiedBy>Devin S</cp:lastModifiedBy>
  <dcterms:created xsi:type="dcterms:W3CDTF">2020-10-09T03:12:47Z</dcterms:created>
  <dcterms:modified xsi:type="dcterms:W3CDTF">2020-10-09T06:31:36Z</dcterms:modified>
</cp:coreProperties>
</file>